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<sst xmlns="http://schemas.openxmlformats.org/spreadsheetml/2006/main" count="48" uniqueCount="41">
  <si>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</si>
  <si>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</si>
  <si>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</si>
  <si>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</si>
  <si>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</si>
  <si>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</si>
  <si>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</si>
  <si>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</si>
  <si>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</si>
  <si>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</si>
  <si>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</si>
  <si>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</si>
  <si>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</si>
  <si>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</si>
  <si>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</si>
  <si>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</si>
  <si>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</si>
  <si>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</si>
  <si>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</si>
  <si>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</si>
  <si>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</si>
  <si>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</si>
  <si>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</si>
  <si>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</si>
  <si>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</si>
  <si>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</si>
  <si>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</si>
  <si>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</si>
  <si>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</si>
  <si>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</si>
  <si>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</si>
  <si>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</si>
  <si>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</si>
  <si>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</si>
  <si>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</si>
  <si>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a breakdown of approved reserves on the next tab if the total reserves (Box 7) figure is more than twice the annual precept/rates &amp; levies value (Box 2).
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</si>
  <si>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</si>
  <si>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</si>
  <si>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t>assets held at 31/03/2019 written down by further 10% as advised by auditor</t>
  </si>
  <si>
    <t>in 2018/19 two large one off payments were made for a Gateway sign to village and defibrillator</t>
  </si>
  <si>
    <t>in 2018/19, a grant was received from the Throckmorton Trust for the purchase of a defibrillator for the village (see below)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</si>
</sst>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D10">
      <selection activeCell="N15" sqref="N15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3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9"/>
    </row>
    <row r="2" spans="1:13" ht="15.75">
      <c r="A2" s="29" t="s">
        <v>17</v>
      </c>
      <c r="B2" s="24"/>
      <c r="C2" s="37"/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L3" s="9"/>
    </row>
    <row r="4" ht="14.25">
      <c r="A4" s="1" t="s">
        <v>37</v>
      </c>
    </row>
    <row r="5" spans="1:13" ht="83.25" customHeight="1">
      <c r="A5" s="49" t="s">
        <v>35</v>
      </c>
      <c r="B5" s="50"/>
      <c r="C5" s="50"/>
      <c r="D5" s="50"/>
      <c r="E5" s="50"/>
      <c r="F5" s="50"/>
      <c r="G5" s="50"/>
      <c r="H5" s="50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>
        <v>2019</v>
      </c>
      <c r="E8" s="27"/>
      <c r="F8" s="38">
        <v>2020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15663</v>
      </c>
      <c r="F11" s="8">
        <v>13722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6" t="s">
        <v>20</v>
      </c>
      <c r="B13" s="47"/>
      <c r="C13" s="48"/>
      <c r="D13" s="8">
        <v>7000</v>
      </c>
      <c r="F13" s="8">
        <v>7000</v>
      </c>
      <c r="G13" s="5">
        <f>F13-D13</f>
        <v>0</v>
      </c>
      <c r="H13" s="6">
        <f>IF((D13&gt;F13),(D13-F13)/D13,IF(D13&lt;F13,-(D13-F13)/D13,IF(D13=F13,0)))</f>
        <v>0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IF(H13&lt;15%,"NO","YES")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2" t="s">
        <v>3</v>
      </c>
      <c r="B15" s="42"/>
      <c r="C15" s="42"/>
      <c r="D15" s="8">
        <v>3584</v>
      </c>
      <c r="F15" s="8">
        <v>1026</v>
      </c>
      <c r="G15" s="5">
        <f>F15-D15</f>
        <v>-2558</v>
      </c>
      <c r="H15" s="6">
        <f>IF((D15&gt;F15),(D15-F15)/D15,IF(D15&lt;F15,-(D15-F15)/D15,IF(D15=F15,0)))</f>
        <v>0.7137276785714286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IF(H15&lt;15%,"NO","YES")</f>
        <v>YES</v>
      </c>
      <c r="M15" s="10"/>
      <c r="N15" s="13" t="s">
        <v>40</v>
      </c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2" t="s">
        <v>4</v>
      </c>
      <c r="B17" s="42"/>
      <c r="C17" s="42"/>
      <c r="D17" s="8">
        <v>2253</v>
      </c>
      <c r="F17" s="8">
        <v>2324</v>
      </c>
      <c r="G17" s="5">
        <f>F17-D17</f>
        <v>71</v>
      </c>
      <c r="H17" s="6">
        <f>IF((D17&gt;F17),(D17-F17)/D17,IF(D17&lt;F17,-(D17-F17)/D17,IF(D17=F17,0)))</f>
        <v>0.03151353750554816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IF(H17&lt;15%,"NO","YES")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IF(H19&lt;15%,"NO","YES")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2" t="s">
        <v>21</v>
      </c>
      <c r="B21" s="42"/>
      <c r="C21" s="42"/>
      <c r="D21" s="8">
        <v>10272</v>
      </c>
      <c r="F21" s="8">
        <v>3525</v>
      </c>
      <c r="G21" s="5">
        <f>F21-D21</f>
        <v>-6747</v>
      </c>
      <c r="H21" s="6">
        <f>IF((D21&gt;F21),(D21-F21)/D21,IF(D21&lt;F21,-(D21-F21)/D21,IF(D21=F21,0)))</f>
        <v>0.6568341121495327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1</v>
      </c>
      <c r="L21" s="4" t="str">
        <f>IF(H21&lt;15%,"NO","YES")</f>
        <v>YES</v>
      </c>
      <c r="M21" s="10"/>
      <c r="N21" s="13" t="s">
        <v>39</v>
      </c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13722</v>
      </c>
      <c r="F23" s="2">
        <f>F11+F13+F15-F17-F19-F21</f>
        <v>15899</v>
      </c>
      <c r="G23" s="5"/>
      <c r="H23" s="6"/>
      <c r="K23" s="4"/>
      <c r="L23" s="4"/>
      <c r="M23" s="14" t="s">
        <v>12</v>
      </c>
      <c r="N23" s="23"/>
    </row>
    <row r="24" spans="1:14" s="17" customFormat="1" ht="15">
      <c r="A24" s="16"/>
      <c r="D24" s="18"/>
      <c r="F24" s="18"/>
      <c r="G24" s="5"/>
      <c r="H24" s="19"/>
      <c r="K24" s="20"/>
      <c r="L24" s="21" t="str">
        <f>IF(F23&gt;(2*F13),"YES","NO")</f>
        <v>YES</v>
      </c>
      <c r="M24" s="22"/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13722</v>
      </c>
      <c r="F26" s="8">
        <v>15899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6740</v>
      </c>
      <c r="F28" s="8">
        <v>5445</v>
      </c>
      <c r="G28" s="5">
        <f>F28-D28</f>
        <v>-1295</v>
      </c>
      <c r="H28" s="6">
        <f>IF((D28&gt;F28),(D28-F28)/D28,IF(D28&lt;F28,-(D28-F28)/D28,IF(D28=F28,0)))</f>
        <v>0.19213649851632048</v>
      </c>
      <c r="I28" s="3">
        <f>IF(D28-F28&lt;200,0,IF(D28-F28&gt;200,1,IF(D28-F28=200,1)))</f>
        <v>1</v>
      </c>
      <c r="J28" s="3">
        <f>IF(F28-D28&lt;200,0,IF(F28-D28&gt;200,1,IF(F28-D28=200,1)))</f>
        <v>0</v>
      </c>
      <c r="K28" s="4">
        <f>IF(H28&lt;0.15,0,IF(H28&gt;0.15,1,IF(H28=0.15,1)))</f>
        <v>1</v>
      </c>
      <c r="L28" s="4" t="str">
        <f>IF(H28&lt;15%,"NO","YES")</f>
        <v>YES</v>
      </c>
      <c r="M28" s="10"/>
      <c r="N28" s="13" t="s">
        <v>38</v>
      </c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IF(H30&lt;15%,"NO","YES")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19</v>
      </c>
    </row>
  </sheetData>
  <sheetProtection/>
  <mergeCells count="11">
    <mergeCell ref="A5:H5"/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H7" sqref="H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36</v>
      </c>
    </row>
    <row r="3" ht="15">
      <c r="A3" t="s">
        <v>23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24</v>
      </c>
    </row>
    <row r="7" spans="2:4" ht="15">
      <c r="B7" s="34" t="s">
        <v>27</v>
      </c>
      <c r="D7" s="34"/>
    </row>
    <row r="8" spans="2:4" ht="15" customHeight="1">
      <c r="B8" s="34" t="s">
        <v>28</v>
      </c>
      <c r="D8" s="34"/>
    </row>
    <row r="9" spans="2:4" ht="15">
      <c r="B9" s="34" t="s">
        <v>29</v>
      </c>
      <c r="D9" s="34"/>
    </row>
    <row r="10" spans="2:4" ht="15">
      <c r="B10" s="34" t="s">
        <v>30</v>
      </c>
      <c r="D10" s="34"/>
    </row>
    <row r="11" spans="2:4" ht="15">
      <c r="B11" s="34" t="s">
        <v>31</v>
      </c>
      <c r="D11" s="34"/>
    </row>
    <row r="12" spans="2:4" ht="15">
      <c r="B12" s="34" t="s">
        <v>32</v>
      </c>
      <c r="D12" s="34"/>
    </row>
    <row r="13" spans="2:4" ht="15">
      <c r="B13" s="34" t="s">
        <v>33</v>
      </c>
      <c r="D13" s="34"/>
    </row>
    <row r="14" ht="15">
      <c r="E14" s="33">
        <f>SUM(D7:D13)</f>
        <v>0</v>
      </c>
    </row>
    <row r="16" spans="1:4" ht="15">
      <c r="A16" s="31" t="s">
        <v>25</v>
      </c>
      <c r="D16" s="34"/>
    </row>
    <row r="17" ht="15">
      <c r="E17" s="33">
        <f>D16</f>
        <v>0</v>
      </c>
    </row>
    <row r="18" spans="1:6" ht="15.75" thickBot="1">
      <c r="A18" s="31" t="s">
        <v>26</v>
      </c>
      <c r="F18" s="35">
        <f>E14+E17</f>
        <v>0</v>
      </c>
    </row>
    <row r="19" ht="15.7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Wixford Parish Clerk</cp:lastModifiedBy>
  <dcterms:created xsi:type="dcterms:W3CDTF">2012-07-11T10:01:28Z</dcterms:created>
  <dcterms:modified xsi:type="dcterms:W3CDTF">2020-06-08T12:13:41Z</dcterms:modified>
  <cp:category/>
  <cp:version/>
  <cp:contentType/>
  <cp:contentStatus/>
</cp:coreProperties>
</file>